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250" windowHeight="12600" activeTab="1"/>
  </bookViews>
  <sheets>
    <sheet name="АПП подуш.  (июнь2024)" sheetId="1" r:id="rId1"/>
    <sheet name="АПП подуш.  (июль2024)" sheetId="2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 localSheetId="0">#REF!</definedName>
    <definedName name="Excel_BuiltIn__FilterDatabase_97">#REF!</definedName>
    <definedName name="Excel_BuiltIn__FilterDatabase_98" localSheetId="1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0">#REF!</definedName>
    <definedName name="_xlnm.Database">#REF!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1">'АПП подуш.  (июль2024)'!$5:$6</definedName>
    <definedName name="_xlnm.Print_Titles" localSheetId="0">'АПП подуш.  (июнь2024)'!$5:$6</definedName>
    <definedName name="новый" localSheetId="1">'[2]1D_Gorin'!#REF!</definedName>
    <definedName name="новый" localSheetId="0">'[2]1D_Gorin'!#REF!</definedName>
    <definedName name="новый">'[2]1D_Gorin'!#REF!</definedName>
    <definedName name="_xlnm.Print_Area" localSheetId="1">'АПП подуш.  (июль2024)'!$A$1:$O$17</definedName>
    <definedName name="_xlnm.Print_Area" localSheetId="0">'АПП подуш.  (июнь2024)'!$A$1:$O$17</definedName>
    <definedName name="письмо" localSheetId="1">#REF!</definedName>
    <definedName name="письмо" localSheetId="0">#REF!</definedName>
    <definedName name="письмо">#REF!</definedName>
    <definedName name="ч" localSheetId="1">'[2]1D_Gorin'!#REF!</definedName>
    <definedName name="ч" localSheetId="0">'[2]1D_Gorin'!#REF!</definedName>
    <definedName name="ч">'[2]1D_Gorin'!#REF!</definedName>
    <definedName name="ы" localSheetId="1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K17" i="2" l="1"/>
  <c r="O17" i="2" s="1"/>
  <c r="E17" i="2"/>
  <c r="K16" i="2"/>
  <c r="N16" i="2" s="1"/>
  <c r="E16" i="2"/>
  <c r="K15" i="2"/>
  <c r="N15" i="2" s="1"/>
  <c r="E15" i="2"/>
  <c r="K14" i="2"/>
  <c r="O14" i="2" s="1"/>
  <c r="E14" i="2"/>
  <c r="M13" i="2"/>
  <c r="K13" i="2"/>
  <c r="N13" i="2" s="1"/>
  <c r="E13" i="2"/>
  <c r="K12" i="2"/>
  <c r="O12" i="2" s="1"/>
  <c r="E12" i="2"/>
  <c r="K11" i="2"/>
  <c r="N11" i="2" s="1"/>
  <c r="E11" i="2"/>
  <c r="K10" i="2"/>
  <c r="O10" i="2" s="1"/>
  <c r="E10" i="2"/>
  <c r="K9" i="2"/>
  <c r="O9" i="2" s="1"/>
  <c r="E9" i="2"/>
  <c r="K8" i="2"/>
  <c r="N8" i="2" s="1"/>
  <c r="E8" i="2"/>
  <c r="K7" i="2"/>
  <c r="N7" i="2" s="1"/>
  <c r="E7" i="2"/>
  <c r="E6" i="2"/>
  <c r="F6" i="2" s="1"/>
  <c r="G6" i="2" s="1"/>
  <c r="H6" i="2" s="1"/>
  <c r="I6" i="2" s="1"/>
  <c r="J6" i="2" s="1"/>
  <c r="K6" i="2" s="1"/>
  <c r="L6" i="2" s="1"/>
  <c r="M6" i="2" s="1"/>
  <c r="N6" i="2" s="1"/>
  <c r="O6" i="2" s="1"/>
  <c r="M9" i="2" l="1"/>
  <c r="M15" i="2"/>
  <c r="O7" i="2"/>
  <c r="N9" i="2"/>
  <c r="L9" i="2" s="1"/>
  <c r="O16" i="2"/>
  <c r="M7" i="2"/>
  <c r="O8" i="2"/>
  <c r="M10" i="2"/>
  <c r="O11" i="2"/>
  <c r="M12" i="2"/>
  <c r="O13" i="2"/>
  <c r="M14" i="2"/>
  <c r="O15" i="2"/>
  <c r="M17" i="2"/>
  <c r="N10" i="2"/>
  <c r="N12" i="2"/>
  <c r="N14" i="2"/>
  <c r="N17" i="2"/>
  <c r="M16" i="2"/>
  <c r="L15" i="2"/>
  <c r="M8" i="2"/>
  <c r="M11" i="2"/>
  <c r="L17" i="2" l="1"/>
  <c r="N18" i="2"/>
  <c r="L11" i="2"/>
  <c r="L8" i="2"/>
  <c r="L14" i="2"/>
  <c r="M18" i="2"/>
  <c r="L7" i="2"/>
  <c r="L13" i="2"/>
  <c r="L12" i="2"/>
  <c r="O18" i="2"/>
  <c r="L10" i="2"/>
  <c r="L16" i="2"/>
  <c r="L18" i="2" l="1"/>
  <c r="M8" i="1" l="1"/>
  <c r="K17" i="1" l="1"/>
  <c r="O17" i="1" s="1"/>
  <c r="E17" i="1"/>
  <c r="O16" i="1"/>
  <c r="N16" i="1"/>
  <c r="K16" i="1"/>
  <c r="M16" i="1" s="1"/>
  <c r="E16" i="1"/>
  <c r="K15" i="1"/>
  <c r="M15" i="1" s="1"/>
  <c r="E15" i="1"/>
  <c r="K14" i="1"/>
  <c r="O14" i="1" s="1"/>
  <c r="E14" i="1"/>
  <c r="K13" i="1"/>
  <c r="E13" i="1"/>
  <c r="K12" i="1"/>
  <c r="O12" i="1" s="1"/>
  <c r="E12" i="1"/>
  <c r="O11" i="1"/>
  <c r="K11" i="1"/>
  <c r="N11" i="1" s="1"/>
  <c r="E11" i="1"/>
  <c r="K10" i="1"/>
  <c r="M10" i="1" s="1"/>
  <c r="E10" i="1"/>
  <c r="K9" i="1"/>
  <c r="N9" i="1" s="1"/>
  <c r="E9" i="1"/>
  <c r="O8" i="1"/>
  <c r="K8" i="1"/>
  <c r="E8" i="1"/>
  <c r="K7" i="1"/>
  <c r="E7" i="1"/>
  <c r="E6" i="1"/>
  <c r="F6" i="1" s="1"/>
  <c r="G6" i="1" s="1"/>
  <c r="H6" i="1" s="1"/>
  <c r="I6" i="1" s="1"/>
  <c r="J6" i="1" s="1"/>
  <c r="K6" i="1" s="1"/>
  <c r="L6" i="1" s="1"/>
  <c r="M6" i="1" s="1"/>
  <c r="N6" i="1" s="1"/>
  <c r="O6" i="1" s="1"/>
  <c r="N15" i="1" l="1"/>
  <c r="M9" i="1"/>
  <c r="O15" i="1"/>
  <c r="L15" i="1" s="1"/>
  <c r="N8" i="1"/>
  <c r="L8" i="1" s="1"/>
  <c r="O9" i="1"/>
  <c r="N10" i="1"/>
  <c r="M14" i="1"/>
  <c r="O10" i="1"/>
  <c r="L10" i="1" s="1"/>
  <c r="N14" i="1"/>
  <c r="O13" i="1"/>
  <c r="N13" i="1"/>
  <c r="M13" i="1"/>
  <c r="O7" i="1"/>
  <c r="N7" i="1"/>
  <c r="M7" i="1"/>
  <c r="L16" i="1"/>
  <c r="L9" i="1"/>
  <c r="M12" i="1"/>
  <c r="M17" i="1"/>
  <c r="M11" i="1"/>
  <c r="N12" i="1"/>
  <c r="N17" i="1"/>
  <c r="L14" i="1" l="1"/>
  <c r="L11" i="1"/>
  <c r="N18" i="1"/>
  <c r="L17" i="1"/>
  <c r="O18" i="1"/>
  <c r="L12" i="1"/>
  <c r="L13" i="1"/>
  <c r="L7" i="1"/>
  <c r="M18" i="1"/>
  <c r="L18" i="1" l="1"/>
</calcChain>
</file>

<file path=xl/sharedStrings.xml><?xml version="1.0" encoding="utf-8"?>
<sst xmlns="http://schemas.openxmlformats.org/spreadsheetml/2006/main" count="60" uniqueCount="31">
  <si>
    <t xml:space="preserve">Объем финансового обеспечения  по  подушевому нормативу финансирования на прикрепившихся лиц, включая оплату медицинской помощи по всем видам и условиям предоставляемой медицинской помощи,  в расчете на месяц                 
</t>
  </si>
  <si>
    <t>код МО</t>
  </si>
  <si>
    <t>№ в едином реестре</t>
  </si>
  <si>
    <t>Наименование МО</t>
  </si>
  <si>
    <t>амбулаторной медицинской помощи</t>
  </si>
  <si>
    <t>стационара</t>
  </si>
  <si>
    <t>дневного стационара</t>
  </si>
  <si>
    <t xml:space="preserve">Численность застрахованных на 01.06.2024
(чел.)
</t>
  </si>
  <si>
    <t xml:space="preserve">Численность застрахованных на 01.07.2024
(чел.)
</t>
  </si>
  <si>
    <t>Среднемесячная численность  (чел.)</t>
  </si>
  <si>
    <t>Объем финансирования, в том числе :
(руб./мес.)</t>
  </si>
  <si>
    <t>А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</si>
  <si>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</si>
  <si>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</si>
  <si>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</si>
  <si>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</si>
  <si>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"Советско-Гаванская центральная районная больница" МЗ 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</si>
  <si>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</si>
  <si>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</si>
  <si>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 xml:space="preserve">КГБУЗ "Ульчская районная больница" МЗХК 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</si>
  <si>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</si>
  <si>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</si>
  <si>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</si>
  <si>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ИТОГО </t>
  </si>
  <si>
    <t>Приложение № 9                             
к протоколу Комиссии по разработке ТП ОМС 
от 31.07.2024 № 6</t>
  </si>
  <si>
    <t>Таблица 1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</si>
  <si>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в том числе
(руб./мес)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</si>
  <si>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в том числе
(руб./мес.)</t>
  </si>
  <si>
    <t xml:space="preserve">Численность застрахованных на 01.08.2024
(чел.)
</t>
  </si>
  <si>
    <t>Таблица 2</t>
  </si>
  <si>
    <t xml:space="preserve">Объем финансового обеспечения  по  подушевому нормативу финансирования на прикрепившихся лиц, включая оплату медицинской помощи по всем видам и условиям предоставляемой медицинской помощи,  в расчете на месяц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</si>
</sst>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9" fontId="9" fillId="0" borderId="0" quotePrefix="1" applyFont="0" applyFill="0" applyBorder="0" applyAlignment="0">
      <protection locked="0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3" fillId="0" borderId="0" xfId="2" applyFont="1" applyFill="1" applyBorder="1" applyAlignment="1">
      <alignment horizontal="right" vertical="center" wrapText="1"/>
    </xf>
    <xf numFmtId="0" fontId="2" fillId="0" borderId="0" xfId="0" applyFont="1" applyFill="1"/>
    <xf numFmtId="0" fontId="5" fillId="0" borderId="1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3" fillId="0" borderId="4" xfId="1" applyFont="1" applyFill="1" applyBorder="1" applyAlignment="1">
      <alignment wrapText="1"/>
    </xf>
    <xf numFmtId="0" fontId="3" fillId="0" borderId="4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5" xfId="2" applyNumberFormat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wrapText="1"/>
    </xf>
    <xf numFmtId="164" fontId="5" fillId="0" borderId="2" xfId="3" applyNumberFormat="1" applyFont="1" applyFill="1" applyBorder="1" applyAlignment="1">
      <alignment wrapText="1"/>
    </xf>
    <xf numFmtId="165" fontId="5" fillId="0" borderId="2" xfId="4" applyNumberFormat="1" applyFont="1" applyFill="1" applyBorder="1" applyAlignment="1">
      <alignment wrapText="1"/>
    </xf>
    <xf numFmtId="164" fontId="5" fillId="0" borderId="2" xfId="2" applyNumberFormat="1" applyFont="1" applyFill="1" applyBorder="1" applyAlignment="1">
      <alignment wrapText="1"/>
    </xf>
    <xf numFmtId="164" fontId="3" fillId="0" borderId="4" xfId="5" applyFont="1" applyFill="1" applyBorder="1"/>
    <xf numFmtId="0" fontId="5" fillId="0" borderId="0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wrapText="1"/>
    </xf>
    <xf numFmtId="164" fontId="6" fillId="0" borderId="6" xfId="4" applyNumberFormat="1" applyFont="1" applyFill="1" applyBorder="1" applyAlignment="1">
      <alignment wrapText="1"/>
    </xf>
    <xf numFmtId="166" fontId="6" fillId="0" borderId="6" xfId="6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wrapText="1"/>
    </xf>
    <xf numFmtId="2" fontId="5" fillId="0" borderId="0" xfId="1" applyNumberFormat="1" applyFont="1" applyFill="1" applyBorder="1" applyAlignment="1">
      <alignment wrapText="1"/>
    </xf>
    <xf numFmtId="0" fontId="3" fillId="0" borderId="0" xfId="2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</cellXfs>
  <cellStyles count="74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5"/>
    <cellStyle name="Финансовый 2 2" xfId="44"/>
    <cellStyle name="Финансовый 2 2 2" xfId="45"/>
    <cellStyle name="Финансовый 2 3" xfId="46"/>
    <cellStyle name="Финансовый 20" xfId="47"/>
    <cellStyle name="Финансовый 21" xfId="48"/>
    <cellStyle name="Финансовый 22" xfId="49"/>
    <cellStyle name="Финансовый 23" xfId="50"/>
    <cellStyle name="Финансовый 24" xfId="51"/>
    <cellStyle name="Финансовый 25" xfId="52"/>
    <cellStyle name="Финансовый 26" xfId="53"/>
    <cellStyle name="Финансовый 27" xfId="54"/>
    <cellStyle name="Финансовый 28" xfId="55"/>
    <cellStyle name="Финансовый 29" xfId="56"/>
    <cellStyle name="Финансовый 3" xfId="3"/>
    <cellStyle name="Финансовый 3 2" xfId="4"/>
    <cellStyle name="Финансовый 3 3" xfId="57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DY19"/>
  <sheetViews>
    <sheetView zoomScale="70" zoomScaleNormal="70" zoomScaleSheetLayoutView="70" workbookViewId="0">
      <pane xSplit="4" ySplit="6" topLeftCell="E7" activePane="bottomRight" state="frozen"/>
      <selection activeCell="A3" sqref="A3"/>
      <selection pane="topRight" activeCell="D3" sqref="D3"/>
      <selection pane="bottomLeft" activeCell="A8" sqref="A8"/>
      <selection pane="bottomRight" activeCell="E5" sqref="E5"/>
    </sheetView>
  </sheetViews>
  <sheetFormatPr defaultColWidth="9.140625" defaultRowHeight="18.75" x14ac:dyDescent="0.3"/>
  <cols>
    <col min="1" max="1" width="6.7109375" style="6" customWidth="1"/>
    <col min="2" max="3" width="11.42578125" style="6" customWidth="1"/>
    <col min="4" max="4" width="51.42578125" style="6" customWidth="1"/>
    <col min="5" max="5" width="33" style="6" customWidth="1"/>
    <col min="6" max="6" width="17" style="6" customWidth="1"/>
    <col min="7" max="7" width="15.28515625" style="6" customWidth="1"/>
    <col min="8" max="8" width="13.42578125" style="6" customWidth="1"/>
    <col min="9" max="9" width="19.28515625" style="6" customWidth="1"/>
    <col min="10" max="10" width="18.7109375" style="6" customWidth="1"/>
    <col min="11" max="11" width="19.7109375" style="6" customWidth="1"/>
    <col min="12" max="12" width="21.5703125" style="6" customWidth="1"/>
    <col min="13" max="13" width="22.85546875" style="6" customWidth="1"/>
    <col min="14" max="14" width="23" style="6" customWidth="1"/>
    <col min="15" max="15" width="20.28515625" style="6" customWidth="1"/>
    <col min="16" max="16384" width="9.140625" style="6"/>
  </cols>
  <sheetData>
    <row r="1" spans="1:16353" s="4" customFormat="1" ht="72" customHeight="1" x14ac:dyDescent="0.3">
      <c r="A1" s="1"/>
      <c r="B1" s="1"/>
      <c r="C1" s="1"/>
      <c r="D1" s="1"/>
      <c r="E1" s="2"/>
      <c r="F1" s="2"/>
      <c r="G1" s="2"/>
      <c r="H1" s="2"/>
      <c r="I1" s="31" t="s">
        <v>24</v>
      </c>
      <c r="J1" s="31"/>
      <c r="K1" s="31"/>
      <c r="L1" s="3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</row>
    <row r="2" spans="1:16353" s="4" customFormat="1" ht="38.450000000000003" customHeight="1" x14ac:dyDescent="0.3">
      <c r="A2" s="1"/>
      <c r="B2" s="1"/>
      <c r="C2" s="1"/>
      <c r="D2" s="1"/>
      <c r="E2" s="2"/>
      <c r="F2" s="2"/>
      <c r="G2" s="2"/>
      <c r="H2" s="2"/>
      <c r="I2" s="3"/>
      <c r="J2" s="3"/>
      <c r="K2" s="3"/>
      <c r="L2" s="3" t="s">
        <v>25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</row>
    <row r="3" spans="1:16353" s="4" customFormat="1" ht="63.6" customHeight="1" x14ac:dyDescent="0.3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6353" ht="18" customHeight="1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6353" s="12" customFormat="1" ht="175.15" customHeight="1" x14ac:dyDescent="0.3">
      <c r="A5" s="7"/>
      <c r="B5" s="33" t="s">
        <v>1</v>
      </c>
      <c r="C5" s="33" t="s">
        <v>2</v>
      </c>
      <c r="D5" s="8" t="s">
        <v>3</v>
      </c>
      <c r="E5" s="9" t="s">
        <v>26</v>
      </c>
      <c r="F5" s="10" t="s">
        <v>4</v>
      </c>
      <c r="G5" s="10" t="s">
        <v>5</v>
      </c>
      <c r="H5" s="10" t="s">
        <v>6</v>
      </c>
      <c r="I5" s="11" t="s">
        <v>7</v>
      </c>
      <c r="J5" s="11" t="s">
        <v>8</v>
      </c>
      <c r="K5" s="11" t="s">
        <v>9</v>
      </c>
      <c r="L5" s="11" t="s">
        <v>10</v>
      </c>
      <c r="M5" s="9" t="s">
        <v>4</v>
      </c>
      <c r="N5" s="9" t="s">
        <v>5</v>
      </c>
      <c r="O5" s="9" t="s">
        <v>6</v>
      </c>
    </row>
    <row r="6" spans="1:16353" s="15" customFormat="1" ht="21" customHeight="1" x14ac:dyDescent="0.3">
      <c r="A6" s="13" t="s">
        <v>11</v>
      </c>
      <c r="B6" s="34"/>
      <c r="C6" s="34"/>
      <c r="D6" s="14">
        <v>1</v>
      </c>
      <c r="E6" s="14">
        <f>D6+1</f>
        <v>2</v>
      </c>
      <c r="F6" s="14">
        <f t="shared" ref="F6:O6" si="0">E6+1</f>
        <v>3</v>
      </c>
      <c r="G6" s="14">
        <f t="shared" si="0"/>
        <v>4</v>
      </c>
      <c r="H6" s="14">
        <f t="shared" si="0"/>
        <v>5</v>
      </c>
      <c r="I6" s="14">
        <f t="shared" si="0"/>
        <v>6</v>
      </c>
      <c r="J6" s="14">
        <f t="shared" si="0"/>
        <v>7</v>
      </c>
      <c r="K6" s="14">
        <f t="shared" si="0"/>
        <v>8</v>
      </c>
      <c r="L6" s="14">
        <f t="shared" si="0"/>
        <v>9</v>
      </c>
      <c r="M6" s="14">
        <f t="shared" si="0"/>
        <v>10</v>
      </c>
      <c r="N6" s="14">
        <f t="shared" si="0"/>
        <v>11</v>
      </c>
      <c r="O6" s="14">
        <f t="shared" si="0"/>
        <v>12</v>
      </c>
    </row>
    <row r="7" spans="1:16353" s="23" customFormat="1" ht="40.9" customHeight="1" x14ac:dyDescent="0.3">
      <c r="A7" s="16">
        <v>1</v>
      </c>
      <c r="B7" s="17">
        <v>270155</v>
      </c>
      <c r="C7" s="17">
        <v>1343001</v>
      </c>
      <c r="D7" s="18" t="s">
        <v>12</v>
      </c>
      <c r="E7" s="19">
        <f t="shared" ref="E7:E17" si="1">F7+G7+H7</f>
        <v>903.44</v>
      </c>
      <c r="F7" s="19">
        <v>419.43</v>
      </c>
      <c r="G7" s="19">
        <v>409.56</v>
      </c>
      <c r="H7" s="19">
        <v>74.45</v>
      </c>
      <c r="I7" s="20">
        <v>17542</v>
      </c>
      <c r="J7" s="20">
        <v>17474</v>
      </c>
      <c r="K7" s="20">
        <f>ROUND((I7+J7)/2,0)</f>
        <v>17508</v>
      </c>
      <c r="L7" s="21">
        <f t="shared" ref="L7:L14" si="2">M7+N7+O7</f>
        <v>15817427.520000001</v>
      </c>
      <c r="M7" s="22">
        <f>ROUND(F7*K7,2)</f>
        <v>7343380.4400000004</v>
      </c>
      <c r="N7" s="22">
        <f>ROUND(G7*K7,2)</f>
        <v>7170576.4800000004</v>
      </c>
      <c r="O7" s="22">
        <f>ROUND(H7*K7,2)</f>
        <v>1303470.6000000001</v>
      </c>
    </row>
    <row r="8" spans="1:16353" s="23" customFormat="1" ht="40.9" customHeight="1" x14ac:dyDescent="0.3">
      <c r="A8" s="16">
        <v>2</v>
      </c>
      <c r="B8" s="17">
        <v>270168</v>
      </c>
      <c r="C8" s="17">
        <v>1343002</v>
      </c>
      <c r="D8" s="18" t="s">
        <v>13</v>
      </c>
      <c r="E8" s="19">
        <f t="shared" si="1"/>
        <v>871.82</v>
      </c>
      <c r="F8" s="19">
        <v>419.43</v>
      </c>
      <c r="G8" s="19">
        <v>352.24</v>
      </c>
      <c r="H8" s="19">
        <v>100.15</v>
      </c>
      <c r="I8" s="20">
        <v>19468</v>
      </c>
      <c r="J8" s="20">
        <v>19438</v>
      </c>
      <c r="K8" s="20">
        <f t="shared" ref="K8:K17" si="3">ROUND((I8+J8)/2,0)</f>
        <v>19453</v>
      </c>
      <c r="L8" s="21">
        <f t="shared" si="2"/>
        <v>16959514.460000001</v>
      </c>
      <c r="M8" s="22">
        <f>ROUND(F8*K8,2)</f>
        <v>8159171.79</v>
      </c>
      <c r="N8" s="22">
        <f t="shared" ref="N8:N17" si="4">ROUND(G8*K8,2)</f>
        <v>6852124.7199999997</v>
      </c>
      <c r="O8" s="22">
        <f t="shared" ref="O8:O17" si="5">ROUND(H8*K8,2)</f>
        <v>1948217.95</v>
      </c>
    </row>
    <row r="9" spans="1:16353" s="23" customFormat="1" ht="40.9" customHeight="1" x14ac:dyDescent="0.3">
      <c r="A9" s="16">
        <v>3</v>
      </c>
      <c r="B9" s="17">
        <v>270169</v>
      </c>
      <c r="C9" s="17">
        <v>1343303</v>
      </c>
      <c r="D9" s="18" t="s">
        <v>14</v>
      </c>
      <c r="E9" s="19">
        <f t="shared" si="1"/>
        <v>1213.05</v>
      </c>
      <c r="F9" s="19">
        <v>411.94</v>
      </c>
      <c r="G9" s="19">
        <v>538.9</v>
      </c>
      <c r="H9" s="19">
        <v>262.20999999999998</v>
      </c>
      <c r="I9" s="20">
        <v>40644</v>
      </c>
      <c r="J9" s="20">
        <v>40605</v>
      </c>
      <c r="K9" s="20">
        <f t="shared" si="3"/>
        <v>40625</v>
      </c>
      <c r="L9" s="21">
        <f t="shared" si="2"/>
        <v>49280156.25</v>
      </c>
      <c r="M9" s="22">
        <f t="shared" ref="M9:M17" si="6">ROUND(F9*K9,2)</f>
        <v>16735062.5</v>
      </c>
      <c r="N9" s="22">
        <f t="shared" si="4"/>
        <v>21892812.5</v>
      </c>
      <c r="O9" s="22">
        <f t="shared" si="5"/>
        <v>10652281.25</v>
      </c>
    </row>
    <row r="10" spans="1:16353" s="23" customFormat="1" ht="40.9" customHeight="1" x14ac:dyDescent="0.3">
      <c r="A10" s="16">
        <v>4</v>
      </c>
      <c r="B10" s="17">
        <v>270087</v>
      </c>
      <c r="C10" s="17">
        <v>1340011</v>
      </c>
      <c r="D10" s="18" t="s">
        <v>15</v>
      </c>
      <c r="E10" s="19">
        <f t="shared" si="1"/>
        <v>1291.04</v>
      </c>
      <c r="F10" s="19">
        <v>426.92</v>
      </c>
      <c r="G10" s="19">
        <v>598.52</v>
      </c>
      <c r="H10" s="19">
        <v>265.60000000000002</v>
      </c>
      <c r="I10" s="20">
        <v>13807</v>
      </c>
      <c r="J10" s="20">
        <v>13756</v>
      </c>
      <c r="K10" s="20">
        <f t="shared" si="3"/>
        <v>13782</v>
      </c>
      <c r="L10" s="21">
        <f t="shared" si="2"/>
        <v>17793113.280000001</v>
      </c>
      <c r="M10" s="22">
        <f t="shared" si="6"/>
        <v>5883811.4400000004</v>
      </c>
      <c r="N10" s="22">
        <f t="shared" si="4"/>
        <v>8248802.6399999997</v>
      </c>
      <c r="O10" s="22">
        <f t="shared" si="5"/>
        <v>3660499.2</v>
      </c>
    </row>
    <row r="11" spans="1:16353" s="23" customFormat="1" ht="40.9" customHeight="1" x14ac:dyDescent="0.3">
      <c r="A11" s="16">
        <v>5</v>
      </c>
      <c r="B11" s="17">
        <v>270091</v>
      </c>
      <c r="C11" s="17">
        <v>1340007</v>
      </c>
      <c r="D11" s="18" t="s">
        <v>16</v>
      </c>
      <c r="E11" s="19">
        <f t="shared" si="1"/>
        <v>1195.6100000000001</v>
      </c>
      <c r="F11" s="19">
        <v>524.07000000000005</v>
      </c>
      <c r="G11" s="19">
        <v>561.37</v>
      </c>
      <c r="H11" s="19">
        <v>110.17</v>
      </c>
      <c r="I11" s="20">
        <v>30693</v>
      </c>
      <c r="J11" s="20">
        <v>30639</v>
      </c>
      <c r="K11" s="20">
        <f t="shared" si="3"/>
        <v>30666</v>
      </c>
      <c r="L11" s="21">
        <f t="shared" si="2"/>
        <v>36664576.259999998</v>
      </c>
      <c r="M11" s="22">
        <f t="shared" si="6"/>
        <v>16071130.619999999</v>
      </c>
      <c r="N11" s="22">
        <f t="shared" si="4"/>
        <v>17214972.420000002</v>
      </c>
      <c r="O11" s="22">
        <f t="shared" si="5"/>
        <v>3378473.22</v>
      </c>
    </row>
    <row r="12" spans="1:16353" s="23" customFormat="1" ht="45" customHeight="1" x14ac:dyDescent="0.3">
      <c r="A12" s="16">
        <v>6</v>
      </c>
      <c r="B12" s="17">
        <v>270088</v>
      </c>
      <c r="C12" s="17">
        <v>1340010</v>
      </c>
      <c r="D12" s="18" t="s">
        <v>17</v>
      </c>
      <c r="E12" s="19">
        <f t="shared" si="1"/>
        <v>1544.0499999999997</v>
      </c>
      <c r="F12" s="19">
        <v>552.9</v>
      </c>
      <c r="G12" s="19">
        <v>874.03</v>
      </c>
      <c r="H12" s="19">
        <v>117.12</v>
      </c>
      <c r="I12" s="20">
        <v>24819</v>
      </c>
      <c r="J12" s="20">
        <v>24747</v>
      </c>
      <c r="K12" s="20">
        <f t="shared" si="3"/>
        <v>24783</v>
      </c>
      <c r="L12" s="21">
        <f t="shared" si="2"/>
        <v>38266191.149999999</v>
      </c>
      <c r="M12" s="22">
        <f t="shared" si="6"/>
        <v>13702520.699999999</v>
      </c>
      <c r="N12" s="22">
        <f t="shared" si="4"/>
        <v>21661085.489999998</v>
      </c>
      <c r="O12" s="22">
        <f t="shared" si="5"/>
        <v>2902584.96</v>
      </c>
    </row>
    <row r="13" spans="1:16353" s="23" customFormat="1" ht="40.9" customHeight="1" x14ac:dyDescent="0.3">
      <c r="A13" s="16">
        <v>7</v>
      </c>
      <c r="B13" s="17">
        <v>270170</v>
      </c>
      <c r="C13" s="17">
        <v>1343004</v>
      </c>
      <c r="D13" s="18" t="s">
        <v>18</v>
      </c>
      <c r="E13" s="19">
        <f t="shared" si="1"/>
        <v>1106.28</v>
      </c>
      <c r="F13" s="19">
        <v>528.92999999999995</v>
      </c>
      <c r="G13" s="19">
        <v>529.84</v>
      </c>
      <c r="H13" s="19">
        <v>47.51</v>
      </c>
      <c r="I13" s="20">
        <v>25344</v>
      </c>
      <c r="J13" s="20">
        <v>25287</v>
      </c>
      <c r="K13" s="20">
        <f t="shared" si="3"/>
        <v>25316</v>
      </c>
      <c r="L13" s="21">
        <f t="shared" si="2"/>
        <v>28006584.48</v>
      </c>
      <c r="M13" s="22">
        <f t="shared" si="6"/>
        <v>13390391.880000001</v>
      </c>
      <c r="N13" s="22">
        <f t="shared" si="4"/>
        <v>13413429.439999999</v>
      </c>
      <c r="O13" s="22">
        <f t="shared" si="5"/>
        <v>1202763.1599999999</v>
      </c>
    </row>
    <row r="14" spans="1:16353" s="23" customFormat="1" ht="40.9" customHeight="1" x14ac:dyDescent="0.3">
      <c r="A14" s="16">
        <v>8</v>
      </c>
      <c r="B14" s="17">
        <v>270171</v>
      </c>
      <c r="C14" s="17">
        <v>1343171</v>
      </c>
      <c r="D14" s="18" t="s">
        <v>19</v>
      </c>
      <c r="E14" s="19">
        <f t="shared" si="1"/>
        <v>1530.83</v>
      </c>
      <c r="F14" s="19">
        <v>789.04</v>
      </c>
      <c r="G14" s="19">
        <v>659.03</v>
      </c>
      <c r="H14" s="19">
        <v>82.76</v>
      </c>
      <c r="I14" s="20">
        <v>13465</v>
      </c>
      <c r="J14" s="20">
        <v>13460</v>
      </c>
      <c r="K14" s="20">
        <f t="shared" si="3"/>
        <v>13463</v>
      </c>
      <c r="L14" s="21">
        <f t="shared" si="2"/>
        <v>20609564.289999999</v>
      </c>
      <c r="M14" s="22">
        <f t="shared" si="6"/>
        <v>10622845.52</v>
      </c>
      <c r="N14" s="22">
        <f t="shared" si="4"/>
        <v>8872520.8900000006</v>
      </c>
      <c r="O14" s="22">
        <f t="shared" si="5"/>
        <v>1114197.8799999999</v>
      </c>
    </row>
    <row r="15" spans="1:16353" s="23" customFormat="1" ht="40.9" customHeight="1" x14ac:dyDescent="0.3">
      <c r="A15" s="16">
        <v>9</v>
      </c>
      <c r="B15" s="16">
        <v>270095</v>
      </c>
      <c r="C15" s="16">
        <v>1340003</v>
      </c>
      <c r="D15" s="18" t="s">
        <v>20</v>
      </c>
      <c r="E15" s="19">
        <f>F15+G15+H15</f>
        <v>2782.0099999999998</v>
      </c>
      <c r="F15" s="19">
        <v>514.37</v>
      </c>
      <c r="G15" s="19">
        <v>1615.98</v>
      </c>
      <c r="H15" s="19">
        <v>651.66</v>
      </c>
      <c r="I15" s="20">
        <v>1741</v>
      </c>
      <c r="J15" s="20">
        <v>1732</v>
      </c>
      <c r="K15" s="20">
        <f t="shared" si="3"/>
        <v>1737</v>
      </c>
      <c r="L15" s="21">
        <f>M15+N15+O15</f>
        <v>4832351.3699999992</v>
      </c>
      <c r="M15" s="22">
        <f t="shared" si="6"/>
        <v>893460.69</v>
      </c>
      <c r="N15" s="22">
        <f t="shared" si="4"/>
        <v>2806957.26</v>
      </c>
      <c r="O15" s="22">
        <f t="shared" si="5"/>
        <v>1131933.42</v>
      </c>
    </row>
    <row r="16" spans="1:16353" s="23" customFormat="1" ht="40.9" customHeight="1" x14ac:dyDescent="0.3">
      <c r="A16" s="16">
        <v>10</v>
      </c>
      <c r="B16" s="16">
        <v>270065</v>
      </c>
      <c r="C16" s="16">
        <v>1340001</v>
      </c>
      <c r="D16" s="18" t="s">
        <v>21</v>
      </c>
      <c r="E16" s="19">
        <f t="shared" si="1"/>
        <v>5120.87</v>
      </c>
      <c r="F16" s="19">
        <v>702.09</v>
      </c>
      <c r="G16" s="19">
        <v>2869.77</v>
      </c>
      <c r="H16" s="19">
        <v>1549.01</v>
      </c>
      <c r="I16" s="20">
        <v>1807</v>
      </c>
      <c r="J16" s="20">
        <v>1802</v>
      </c>
      <c r="K16" s="20">
        <f t="shared" si="3"/>
        <v>1805</v>
      </c>
      <c r="L16" s="21">
        <f t="shared" ref="L16:L17" si="7">M16+N16+O16</f>
        <v>9243170.3499999996</v>
      </c>
      <c r="M16" s="22">
        <f t="shared" si="6"/>
        <v>1267272.45</v>
      </c>
      <c r="N16" s="22">
        <f t="shared" si="4"/>
        <v>5179934.8499999996</v>
      </c>
      <c r="O16" s="22">
        <f t="shared" si="5"/>
        <v>2795963.05</v>
      </c>
    </row>
    <row r="17" spans="1:15" s="24" customFormat="1" ht="36.6" customHeight="1" x14ac:dyDescent="0.3">
      <c r="A17" s="16">
        <v>11</v>
      </c>
      <c r="B17" s="16">
        <v>270089</v>
      </c>
      <c r="C17" s="16">
        <v>1340012</v>
      </c>
      <c r="D17" s="18" t="s">
        <v>22</v>
      </c>
      <c r="E17" s="19">
        <f t="shared" si="1"/>
        <v>3843.51</v>
      </c>
      <c r="F17" s="19">
        <v>720.05</v>
      </c>
      <c r="G17" s="19">
        <v>2453.92</v>
      </c>
      <c r="H17" s="19">
        <v>669.54</v>
      </c>
      <c r="I17" s="20">
        <v>5771</v>
      </c>
      <c r="J17" s="20">
        <v>5750</v>
      </c>
      <c r="K17" s="20">
        <f t="shared" si="3"/>
        <v>5761</v>
      </c>
      <c r="L17" s="21">
        <f t="shared" si="7"/>
        <v>22142461.109999999</v>
      </c>
      <c r="M17" s="22">
        <f t="shared" si="6"/>
        <v>4148208.05</v>
      </c>
      <c r="N17" s="22">
        <f t="shared" si="4"/>
        <v>14137033.119999999</v>
      </c>
      <c r="O17" s="22">
        <f t="shared" si="5"/>
        <v>3857219.94</v>
      </c>
    </row>
    <row r="18" spans="1:15" x14ac:dyDescent="0.3">
      <c r="A18" s="25"/>
      <c r="B18" s="25"/>
      <c r="C18" s="25"/>
      <c r="D18" s="26" t="s">
        <v>23</v>
      </c>
      <c r="E18" s="27"/>
      <c r="F18" s="28"/>
      <c r="G18" s="28"/>
      <c r="H18" s="28"/>
      <c r="I18" s="27"/>
      <c r="J18" s="27"/>
      <c r="K18" s="20"/>
      <c r="L18" s="27">
        <f>SUM(L7:L17)</f>
        <v>259615110.51999998</v>
      </c>
      <c r="M18" s="27">
        <f>SUM(M7:M17)</f>
        <v>98217256.079999983</v>
      </c>
      <c r="N18" s="27">
        <f>SUM(N7:N17)</f>
        <v>127450249.81</v>
      </c>
      <c r="O18" s="27">
        <f>SUM(O7:O17)</f>
        <v>33947604.630000003</v>
      </c>
    </row>
    <row r="19" spans="1:15" ht="33.6" customHeight="1" x14ac:dyDescent="0.35">
      <c r="J19" s="29"/>
      <c r="L19" s="30"/>
    </row>
  </sheetData>
  <mergeCells count="4">
    <mergeCell ref="I1:L1"/>
    <mergeCell ref="A3:L3"/>
    <mergeCell ref="B5:B6"/>
    <mergeCell ref="C5:C6"/>
  </mergeCells>
  <pageMargins left="0.15748031496062992" right="0" top="0.19" bottom="0.19685039370078741" header="0.15748031496062992" footer="0.11811023622047245"/>
  <pageSetup paperSize="9" scale="7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CQ20"/>
  <sheetViews>
    <sheetView tabSelected="1" zoomScale="70" zoomScaleNormal="70" zoomScaleSheetLayoutView="70" workbookViewId="0">
      <pane xSplit="4" ySplit="6" topLeftCell="E7" activePane="bottomRight" state="frozen"/>
      <selection activeCell="A3" sqref="A3"/>
      <selection pane="topRight" activeCell="D3" sqref="D3"/>
      <selection pane="bottomLeft" activeCell="A8" sqref="A8"/>
      <selection pane="bottomRight" activeCell="E9" sqref="E9"/>
    </sheetView>
  </sheetViews>
  <sheetFormatPr defaultColWidth="9.140625" defaultRowHeight="18.75" x14ac:dyDescent="0.3"/>
  <cols>
    <col min="1" max="1" width="6.7109375" style="6" customWidth="1"/>
    <col min="2" max="3" width="11.42578125" style="6" customWidth="1"/>
    <col min="4" max="4" width="51.42578125" style="6" customWidth="1"/>
    <col min="5" max="5" width="36.28515625" style="6" customWidth="1"/>
    <col min="6" max="6" width="17" style="6" customWidth="1"/>
    <col min="7" max="7" width="15.28515625" style="6" customWidth="1"/>
    <col min="8" max="8" width="15.5703125" style="6" customWidth="1"/>
    <col min="9" max="9" width="19.28515625" style="6" customWidth="1"/>
    <col min="10" max="10" width="18.7109375" style="6" customWidth="1"/>
    <col min="11" max="11" width="19.7109375" style="6" customWidth="1"/>
    <col min="12" max="12" width="21" style="6" customWidth="1"/>
    <col min="13" max="13" width="22.85546875" style="6" customWidth="1"/>
    <col min="14" max="14" width="23" style="6" customWidth="1"/>
    <col min="15" max="15" width="20.28515625" style="6" customWidth="1"/>
    <col min="16" max="16384" width="9.140625" style="6"/>
  </cols>
  <sheetData>
    <row r="1" spans="1:16319" s="4" customFormat="1" ht="72" customHeight="1" x14ac:dyDescent="0.3">
      <c r="A1" s="1"/>
      <c r="B1" s="1"/>
      <c r="C1" s="1"/>
      <c r="D1" s="1"/>
      <c r="E1" s="2"/>
      <c r="F1" s="2"/>
      <c r="G1" s="2"/>
      <c r="H1" s="2"/>
      <c r="I1" s="31" t="s">
        <v>24</v>
      </c>
      <c r="J1" s="31"/>
      <c r="K1" s="31"/>
      <c r="L1" s="3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</row>
    <row r="2" spans="1:16319" s="4" customFormat="1" ht="38.450000000000003" customHeight="1" x14ac:dyDescent="0.3">
      <c r="A2" s="1"/>
      <c r="B2" s="1"/>
      <c r="C2" s="1"/>
      <c r="D2" s="1"/>
      <c r="E2" s="2"/>
      <c r="F2" s="2"/>
      <c r="G2" s="2"/>
      <c r="H2" s="2"/>
      <c r="I2" s="3"/>
      <c r="J2" s="3"/>
      <c r="K2" s="3"/>
      <c r="L2" s="3" t="s">
        <v>29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</row>
    <row r="3" spans="1:16319" s="4" customFormat="1" ht="53.45" customHeight="1" x14ac:dyDescent="0.3">
      <c r="A3" s="32" t="s">
        <v>30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6319" ht="18" customHeight="1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6319" s="12" customFormat="1" ht="163.9" customHeight="1" x14ac:dyDescent="0.3">
      <c r="A5" s="7"/>
      <c r="B5" s="33" t="s">
        <v>1</v>
      </c>
      <c r="C5" s="33" t="s">
        <v>2</v>
      </c>
      <c r="D5" s="8" t="s">
        <v>3</v>
      </c>
      <c r="E5" s="9" t="s">
        <v>27</v>
      </c>
      <c r="F5" s="10" t="s">
        <v>4</v>
      </c>
      <c r="G5" s="10" t="s">
        <v>5</v>
      </c>
      <c r="H5" s="10" t="s">
        <v>6</v>
      </c>
      <c r="I5" s="11" t="s">
        <v>8</v>
      </c>
      <c r="J5" s="11" t="s">
        <v>28</v>
      </c>
      <c r="K5" s="11" t="s">
        <v>9</v>
      </c>
      <c r="L5" s="11" t="s">
        <v>10</v>
      </c>
      <c r="M5" s="9" t="s">
        <v>4</v>
      </c>
      <c r="N5" s="9" t="s">
        <v>5</v>
      </c>
      <c r="O5" s="9" t="s">
        <v>6</v>
      </c>
    </row>
    <row r="6" spans="1:16319" s="15" customFormat="1" ht="21" customHeight="1" x14ac:dyDescent="0.3">
      <c r="A6" s="13" t="s">
        <v>11</v>
      </c>
      <c r="B6" s="34"/>
      <c r="C6" s="34"/>
      <c r="D6" s="14">
        <v>1</v>
      </c>
      <c r="E6" s="14">
        <f>D6+1</f>
        <v>2</v>
      </c>
      <c r="F6" s="14">
        <f t="shared" ref="F6:O6" si="0">E6+1</f>
        <v>3</v>
      </c>
      <c r="G6" s="14">
        <f t="shared" si="0"/>
        <v>4</v>
      </c>
      <c r="H6" s="14">
        <f t="shared" si="0"/>
        <v>5</v>
      </c>
      <c r="I6" s="14">
        <f t="shared" si="0"/>
        <v>6</v>
      </c>
      <c r="J6" s="14">
        <f t="shared" si="0"/>
        <v>7</v>
      </c>
      <c r="K6" s="14">
        <f t="shared" si="0"/>
        <v>8</v>
      </c>
      <c r="L6" s="14">
        <f t="shared" si="0"/>
        <v>9</v>
      </c>
      <c r="M6" s="14">
        <f t="shared" si="0"/>
        <v>10</v>
      </c>
      <c r="N6" s="14">
        <f t="shared" si="0"/>
        <v>11</v>
      </c>
      <c r="O6" s="14">
        <f t="shared" si="0"/>
        <v>12</v>
      </c>
    </row>
    <row r="7" spans="1:16319" s="23" customFormat="1" ht="40.9" customHeight="1" x14ac:dyDescent="0.3">
      <c r="A7" s="16">
        <v>1</v>
      </c>
      <c r="B7" s="17">
        <v>270155</v>
      </c>
      <c r="C7" s="17">
        <v>1343001</v>
      </c>
      <c r="D7" s="18" t="s">
        <v>12</v>
      </c>
      <c r="E7" s="19">
        <f t="shared" ref="E7:E17" si="1">F7+G7+H7</f>
        <v>903.44</v>
      </c>
      <c r="F7" s="19">
        <v>419.43</v>
      </c>
      <c r="G7" s="19">
        <v>409.56</v>
      </c>
      <c r="H7" s="19">
        <v>74.45</v>
      </c>
      <c r="I7" s="20">
        <v>17542</v>
      </c>
      <c r="J7" s="20">
        <v>17386</v>
      </c>
      <c r="K7" s="20">
        <f>ROUND((I7+J7)/2,0)</f>
        <v>17464</v>
      </c>
      <c r="L7" s="21">
        <f t="shared" ref="L7:L14" si="2">M7+N7+O7</f>
        <v>15777676.16</v>
      </c>
      <c r="M7" s="22">
        <f>ROUND(F7*K7,2)</f>
        <v>7324925.5199999996</v>
      </c>
      <c r="N7" s="22">
        <f>ROUND(G7*K7,2)</f>
        <v>7152555.8399999999</v>
      </c>
      <c r="O7" s="22">
        <f>ROUND(H7*K7,2)</f>
        <v>1300194.8</v>
      </c>
    </row>
    <row r="8" spans="1:16319" s="23" customFormat="1" ht="40.9" customHeight="1" x14ac:dyDescent="0.3">
      <c r="A8" s="16">
        <v>2</v>
      </c>
      <c r="B8" s="17">
        <v>270168</v>
      </c>
      <c r="C8" s="17">
        <v>1343002</v>
      </c>
      <c r="D8" s="18" t="s">
        <v>13</v>
      </c>
      <c r="E8" s="19">
        <f t="shared" si="1"/>
        <v>871.82</v>
      </c>
      <c r="F8" s="19">
        <v>419.43</v>
      </c>
      <c r="G8" s="19">
        <v>352.24</v>
      </c>
      <c r="H8" s="19">
        <v>100.15</v>
      </c>
      <c r="I8" s="20">
        <v>19468</v>
      </c>
      <c r="J8" s="20">
        <v>19348</v>
      </c>
      <c r="K8" s="20">
        <f t="shared" ref="K8:K17" si="3">ROUND((I8+J8)/2,0)</f>
        <v>19408</v>
      </c>
      <c r="L8" s="21">
        <f t="shared" si="2"/>
        <v>16920282.559999999</v>
      </c>
      <c r="M8" s="22">
        <f t="shared" ref="M8:M17" si="4">ROUND(F8*K8,2)</f>
        <v>8140297.4400000004</v>
      </c>
      <c r="N8" s="22">
        <f t="shared" ref="N8:N17" si="5">ROUND(G8*K8,2)</f>
        <v>6836273.9199999999</v>
      </c>
      <c r="O8" s="22">
        <f t="shared" ref="O8:O17" si="6">ROUND(H8*K8,2)</f>
        <v>1943711.2</v>
      </c>
    </row>
    <row r="9" spans="1:16319" s="23" customFormat="1" ht="40.9" customHeight="1" x14ac:dyDescent="0.3">
      <c r="A9" s="16">
        <v>3</v>
      </c>
      <c r="B9" s="17">
        <v>270169</v>
      </c>
      <c r="C9" s="17">
        <v>1343303</v>
      </c>
      <c r="D9" s="18" t="s">
        <v>14</v>
      </c>
      <c r="E9" s="19">
        <f t="shared" si="1"/>
        <v>1213.05</v>
      </c>
      <c r="F9" s="19">
        <v>411.94</v>
      </c>
      <c r="G9" s="19">
        <v>538.9</v>
      </c>
      <c r="H9" s="19">
        <v>262.20999999999998</v>
      </c>
      <c r="I9" s="20">
        <v>40644</v>
      </c>
      <c r="J9" s="20">
        <v>40512</v>
      </c>
      <c r="K9" s="20">
        <f t="shared" si="3"/>
        <v>40578</v>
      </c>
      <c r="L9" s="21">
        <f t="shared" si="2"/>
        <v>49223142.899999999</v>
      </c>
      <c r="M9" s="22">
        <f t="shared" si="4"/>
        <v>16715701.32</v>
      </c>
      <c r="N9" s="22">
        <f t="shared" si="5"/>
        <v>21867484.199999999</v>
      </c>
      <c r="O9" s="22">
        <f t="shared" si="6"/>
        <v>10639957.380000001</v>
      </c>
    </row>
    <row r="10" spans="1:16319" s="23" customFormat="1" ht="40.9" customHeight="1" x14ac:dyDescent="0.3">
      <c r="A10" s="16">
        <v>4</v>
      </c>
      <c r="B10" s="17">
        <v>270087</v>
      </c>
      <c r="C10" s="17">
        <v>1340011</v>
      </c>
      <c r="D10" s="18" t="s">
        <v>15</v>
      </c>
      <c r="E10" s="19">
        <f t="shared" si="1"/>
        <v>1291.04</v>
      </c>
      <c r="F10" s="19">
        <v>426.92</v>
      </c>
      <c r="G10" s="19">
        <v>598.52</v>
      </c>
      <c r="H10" s="19">
        <v>265.60000000000002</v>
      </c>
      <c r="I10" s="20">
        <v>13756</v>
      </c>
      <c r="J10" s="20">
        <v>13700</v>
      </c>
      <c r="K10" s="20">
        <f t="shared" si="3"/>
        <v>13728</v>
      </c>
      <c r="L10" s="21">
        <f t="shared" si="2"/>
        <v>17723397.120000001</v>
      </c>
      <c r="M10" s="22">
        <f t="shared" si="4"/>
        <v>5860757.7599999998</v>
      </c>
      <c r="N10" s="22">
        <f t="shared" si="5"/>
        <v>8216482.5599999996</v>
      </c>
      <c r="O10" s="22">
        <f t="shared" si="6"/>
        <v>3646156.7999999998</v>
      </c>
    </row>
    <row r="11" spans="1:16319" s="23" customFormat="1" ht="40.9" customHeight="1" x14ac:dyDescent="0.3">
      <c r="A11" s="16">
        <v>5</v>
      </c>
      <c r="B11" s="17">
        <v>270091</v>
      </c>
      <c r="C11" s="17">
        <v>1340007</v>
      </c>
      <c r="D11" s="18" t="s">
        <v>16</v>
      </c>
      <c r="E11" s="19">
        <f t="shared" si="1"/>
        <v>1195.6100000000001</v>
      </c>
      <c r="F11" s="19">
        <v>524.07000000000005</v>
      </c>
      <c r="G11" s="19">
        <v>561.37</v>
      </c>
      <c r="H11" s="19">
        <v>110.17</v>
      </c>
      <c r="I11" s="20">
        <v>30639</v>
      </c>
      <c r="J11" s="20">
        <v>30562</v>
      </c>
      <c r="K11" s="20">
        <f t="shared" si="3"/>
        <v>30601</v>
      </c>
      <c r="L11" s="21">
        <f t="shared" si="2"/>
        <v>36586861.609999999</v>
      </c>
      <c r="M11" s="22">
        <f t="shared" si="4"/>
        <v>16037066.07</v>
      </c>
      <c r="N11" s="22">
        <f t="shared" si="5"/>
        <v>17178483.370000001</v>
      </c>
      <c r="O11" s="22">
        <f t="shared" si="6"/>
        <v>3371312.17</v>
      </c>
    </row>
    <row r="12" spans="1:16319" s="23" customFormat="1" ht="45" customHeight="1" x14ac:dyDescent="0.3">
      <c r="A12" s="16">
        <v>6</v>
      </c>
      <c r="B12" s="17">
        <v>270088</v>
      </c>
      <c r="C12" s="17">
        <v>1340010</v>
      </c>
      <c r="D12" s="18" t="s">
        <v>17</v>
      </c>
      <c r="E12" s="19">
        <f t="shared" si="1"/>
        <v>1544.0499999999997</v>
      </c>
      <c r="F12" s="19">
        <v>552.9</v>
      </c>
      <c r="G12" s="19">
        <v>874.03</v>
      </c>
      <c r="H12" s="19">
        <v>117.12</v>
      </c>
      <c r="I12" s="20">
        <v>24747</v>
      </c>
      <c r="J12" s="20">
        <v>24631</v>
      </c>
      <c r="K12" s="20">
        <f t="shared" si="3"/>
        <v>24689</v>
      </c>
      <c r="L12" s="21">
        <f t="shared" si="2"/>
        <v>38121050.450000003</v>
      </c>
      <c r="M12" s="22">
        <f t="shared" si="4"/>
        <v>13650548.1</v>
      </c>
      <c r="N12" s="22">
        <f t="shared" si="5"/>
        <v>21578926.670000002</v>
      </c>
      <c r="O12" s="22">
        <f t="shared" si="6"/>
        <v>2891575.68</v>
      </c>
    </row>
    <row r="13" spans="1:16319" s="23" customFormat="1" ht="40.9" customHeight="1" x14ac:dyDescent="0.3">
      <c r="A13" s="16">
        <v>7</v>
      </c>
      <c r="B13" s="17">
        <v>270170</v>
      </c>
      <c r="C13" s="17">
        <v>1343004</v>
      </c>
      <c r="D13" s="18" t="s">
        <v>18</v>
      </c>
      <c r="E13" s="19">
        <f t="shared" si="1"/>
        <v>1106.28</v>
      </c>
      <c r="F13" s="19">
        <v>528.92999999999995</v>
      </c>
      <c r="G13" s="19">
        <v>529.84</v>
      </c>
      <c r="H13" s="19">
        <v>47.51</v>
      </c>
      <c r="I13" s="20">
        <v>25287</v>
      </c>
      <c r="J13" s="20">
        <v>25175</v>
      </c>
      <c r="K13" s="20">
        <f t="shared" si="3"/>
        <v>25231</v>
      </c>
      <c r="L13" s="21">
        <f t="shared" si="2"/>
        <v>27912550.679999996</v>
      </c>
      <c r="M13" s="22">
        <f t="shared" si="4"/>
        <v>13345432.83</v>
      </c>
      <c r="N13" s="22">
        <f t="shared" si="5"/>
        <v>13368393.039999999</v>
      </c>
      <c r="O13" s="22">
        <f t="shared" si="6"/>
        <v>1198724.81</v>
      </c>
    </row>
    <row r="14" spans="1:16319" s="23" customFormat="1" ht="40.9" customHeight="1" x14ac:dyDescent="0.3">
      <c r="A14" s="16">
        <v>8</v>
      </c>
      <c r="B14" s="17">
        <v>270171</v>
      </c>
      <c r="C14" s="17">
        <v>1343171</v>
      </c>
      <c r="D14" s="18" t="s">
        <v>19</v>
      </c>
      <c r="E14" s="19">
        <f t="shared" si="1"/>
        <v>1530.83</v>
      </c>
      <c r="F14" s="19">
        <v>789.04</v>
      </c>
      <c r="G14" s="19">
        <v>659.03</v>
      </c>
      <c r="H14" s="19">
        <v>82.76</v>
      </c>
      <c r="I14" s="20">
        <v>13460</v>
      </c>
      <c r="J14" s="20">
        <v>13451</v>
      </c>
      <c r="K14" s="20">
        <f t="shared" si="3"/>
        <v>13456</v>
      </c>
      <c r="L14" s="21">
        <f t="shared" si="2"/>
        <v>20598848.48</v>
      </c>
      <c r="M14" s="22">
        <f t="shared" si="4"/>
        <v>10617322.24</v>
      </c>
      <c r="N14" s="22">
        <f t="shared" si="5"/>
        <v>8867907.6799999997</v>
      </c>
      <c r="O14" s="22">
        <f t="shared" si="6"/>
        <v>1113618.56</v>
      </c>
    </row>
    <row r="15" spans="1:16319" s="23" customFormat="1" ht="40.9" customHeight="1" x14ac:dyDescent="0.3">
      <c r="A15" s="16">
        <v>9</v>
      </c>
      <c r="B15" s="16">
        <v>270095</v>
      </c>
      <c r="C15" s="16">
        <v>1340003</v>
      </c>
      <c r="D15" s="18" t="s">
        <v>20</v>
      </c>
      <c r="E15" s="19">
        <f>F15+G15+H15</f>
        <v>2782.0099999999998</v>
      </c>
      <c r="F15" s="19">
        <v>514.37</v>
      </c>
      <c r="G15" s="19">
        <v>1615.98</v>
      </c>
      <c r="H15" s="19">
        <v>651.66</v>
      </c>
      <c r="I15" s="20">
        <v>1732</v>
      </c>
      <c r="J15" s="20">
        <v>1722</v>
      </c>
      <c r="K15" s="20">
        <f t="shared" si="3"/>
        <v>1727</v>
      </c>
      <c r="L15" s="21">
        <f>M15+N15+O15</f>
        <v>4804531.2700000005</v>
      </c>
      <c r="M15" s="22">
        <f t="shared" si="4"/>
        <v>888316.99</v>
      </c>
      <c r="N15" s="22">
        <f t="shared" si="5"/>
        <v>2790797.46</v>
      </c>
      <c r="O15" s="22">
        <f t="shared" si="6"/>
        <v>1125416.82</v>
      </c>
    </row>
    <row r="16" spans="1:16319" s="23" customFormat="1" ht="40.9" customHeight="1" x14ac:dyDescent="0.3">
      <c r="A16" s="16">
        <v>10</v>
      </c>
      <c r="B16" s="16">
        <v>270065</v>
      </c>
      <c r="C16" s="16">
        <v>1340001</v>
      </c>
      <c r="D16" s="18" t="s">
        <v>21</v>
      </c>
      <c r="E16" s="19">
        <f t="shared" si="1"/>
        <v>5120.87</v>
      </c>
      <c r="F16" s="19">
        <v>702.09</v>
      </c>
      <c r="G16" s="19">
        <v>2869.77</v>
      </c>
      <c r="H16" s="19">
        <v>1549.01</v>
      </c>
      <c r="I16" s="20">
        <v>1802</v>
      </c>
      <c r="J16" s="20">
        <v>1800</v>
      </c>
      <c r="K16" s="20">
        <f t="shared" si="3"/>
        <v>1801</v>
      </c>
      <c r="L16" s="21">
        <f t="shared" ref="L16:L17" si="7">M16+N16+O16</f>
        <v>9222686.8699999992</v>
      </c>
      <c r="M16" s="22">
        <f t="shared" si="4"/>
        <v>1264464.0900000001</v>
      </c>
      <c r="N16" s="22">
        <f t="shared" si="5"/>
        <v>5168455.7699999996</v>
      </c>
      <c r="O16" s="22">
        <f t="shared" si="6"/>
        <v>2789767.01</v>
      </c>
    </row>
    <row r="17" spans="1:15" s="24" customFormat="1" ht="36.6" customHeight="1" x14ac:dyDescent="0.3">
      <c r="A17" s="16">
        <v>11</v>
      </c>
      <c r="B17" s="16">
        <v>270089</v>
      </c>
      <c r="C17" s="16">
        <v>1340012</v>
      </c>
      <c r="D17" s="18" t="s">
        <v>22</v>
      </c>
      <c r="E17" s="19">
        <f t="shared" si="1"/>
        <v>3843.51</v>
      </c>
      <c r="F17" s="19">
        <v>720.05</v>
      </c>
      <c r="G17" s="19">
        <v>2453.92</v>
      </c>
      <c r="H17" s="19">
        <v>669.54</v>
      </c>
      <c r="I17" s="20">
        <v>5750</v>
      </c>
      <c r="J17" s="20">
        <v>5725</v>
      </c>
      <c r="K17" s="20">
        <f t="shared" si="3"/>
        <v>5738</v>
      </c>
      <c r="L17" s="21">
        <f t="shared" si="7"/>
        <v>22054060.379999999</v>
      </c>
      <c r="M17" s="22">
        <f t="shared" si="4"/>
        <v>4131646.9</v>
      </c>
      <c r="N17" s="22">
        <f t="shared" si="5"/>
        <v>14080592.960000001</v>
      </c>
      <c r="O17" s="22">
        <f t="shared" si="6"/>
        <v>3841820.52</v>
      </c>
    </row>
    <row r="18" spans="1:15" ht="22.15" customHeight="1" x14ac:dyDescent="0.3">
      <c r="A18" s="25"/>
      <c r="B18" s="25"/>
      <c r="C18" s="25"/>
      <c r="D18" s="26" t="s">
        <v>23</v>
      </c>
      <c r="E18" s="27"/>
      <c r="F18" s="28"/>
      <c r="G18" s="28"/>
      <c r="H18" s="28"/>
      <c r="I18" s="27"/>
      <c r="J18" s="27"/>
      <c r="K18" s="20"/>
      <c r="L18" s="27">
        <f>SUM(L7:L17)</f>
        <v>258945088.48000002</v>
      </c>
      <c r="M18" s="27">
        <f>SUM(M7:M17)</f>
        <v>97976479.25999999</v>
      </c>
      <c r="N18" s="27">
        <f>SUM(N7:N17)</f>
        <v>127106353.47</v>
      </c>
      <c r="O18" s="27">
        <f>SUM(O7:O17)</f>
        <v>33862255.75</v>
      </c>
    </row>
    <row r="19" spans="1:15" ht="33.6" customHeight="1" x14ac:dyDescent="0.35">
      <c r="J19" s="29"/>
      <c r="L19" s="30"/>
    </row>
    <row r="20" spans="1:15" ht="26.45" customHeight="1" x14ac:dyDescent="0.35"/>
  </sheetData>
  <mergeCells count="4">
    <mergeCell ref="I1:L1"/>
    <mergeCell ref="A3:L3"/>
    <mergeCell ref="B5:B6"/>
    <mergeCell ref="C5:C6"/>
  </mergeCells>
  <pageMargins left="0.15748031496062992" right="0" top="0.19685039370078741" bottom="0.19685039370078741" header="0.15748031496062992" footer="0.11811023622047245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АПП подуш.  (июнь2024)</vt:lpstr>
      <vt:lpstr>АПП подуш.  (июль2024)</vt:lpstr>
      <vt:lpstr>'АПП подуш.  (июль2024)'!Заголовки_для_печати</vt:lpstr>
      <vt:lpstr>'АПП подуш.  (июнь2024)'!Заголовки_для_печати</vt:lpstr>
      <vt:lpstr>'АПП подуш.  (июль2024)'!Область_печати</vt:lpstr>
      <vt:lpstr>'АПП подуш.  (июнь2024)'!Область_печати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Михайлова Татьяна Витальевна</cp:lastModifiedBy>
  <dcterms:created xsi:type="dcterms:W3CDTF">2024-07-02T01:03:05Z</dcterms:created>
  <dcterms:modified xsi:type="dcterms:W3CDTF">2024-08-12T01:52:36Z</dcterms:modified>
</cp:coreProperties>
</file>